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514" windowHeight="8554"/>
  </bookViews>
  <sheets>
    <sheet name="Sheet1" sheetId="1" r:id="rId1"/>
  </sheets>
  <externalReferences>
    <externalReference r:id="rId2"/>
  </externalReferences>
  <definedNames>
    <definedName name="Tow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<sst xmlns="http://schemas.openxmlformats.org/spreadsheetml/2006/main" count="46" uniqueCount="31">
  <si>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2025年10月安义县高龄老人生活补贴发放汇总表</t>
  </si>
  <si>
    <t>填报单位（盖章）：</t>
  </si>
  <si>
    <t>单位：人、元</t>
  </si>
  <si>
    <t>填报日期：</t>
  </si>
  <si>
    <t>乡镇</t>
  </si>
  <si>
    <t>80-89周岁</t>
  </si>
  <si>
    <t>90-99周岁</t>
  </si>
  <si>
    <t>100周岁及以上</t>
  </si>
  <si>
    <t>当月总人数</t>
  </si>
  <si>
    <t>当月应发金额</t>
  </si>
  <si>
    <t>上月发放人数</t>
  </si>
  <si>
    <t>月新增人数</t>
  </si>
  <si>
    <t>月停发人数</t>
  </si>
  <si>
    <t>当月应发人数</t>
  </si>
  <si>
    <t>需补发月数</t>
  </si>
  <si>
    <t>当月补发金额</t>
  </si>
  <si>
    <t>龙津镇</t>
  </si>
  <si>
    <t>鼎湖镇</t>
  </si>
  <si>
    <t>石鼻镇</t>
  </si>
  <si>
    <t>万埠镇</t>
  </si>
  <si>
    <t>东阳镇</t>
  </si>
  <si>
    <t>长埠镇</t>
  </si>
  <si>
    <t>黄洲镇</t>
  </si>
  <si>
    <t>乔乐乡</t>
  </si>
  <si>
    <t>新民乡</t>
  </si>
  <si>
    <t>长均乡</t>
  </si>
  <si>
    <t>红山管理处</t>
  </si>
  <si>
    <t>合计</t>
  </si>
  <si>
    <t>当月新增总人数</t>
  </si>
  <si>
    <t>当月终止人数</t>
  </si>
  <si>
    <t>经办人：                   业务分管领导：                      财务分管领导：                        单位负责人：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</si>
</sst>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6">
    <font>
      <sz val="11"/>
      <color theme="1"/>
      <name val="宋体"/>
      <charset val="134"/>
      <scheme val="minor"/>
    </font>
    <font>
      <b/>
      <sz val="18"/>
      <name val="新宋体"/>
      <charset val="134"/>
    </font>
    <font>
      <sz val="11"/>
      <name val="新宋体"/>
      <charset val="134"/>
    </font>
    <font>
      <sz val="10"/>
      <name val="新宋体"/>
      <charset val="134"/>
    </font>
    <font>
      <sz val="11"/>
      <color rgb="FFFF0000"/>
      <name val="新宋体"/>
      <charset val="134"/>
    </font>
    <font>
      <b/>
      <sz val="11"/>
      <name val="新宋体"/>
      <charset val="134"/>
    </font>
    <font>
      <b/>
      <sz val="12"/>
      <name val="新宋体"/>
      <charset val="134"/>
    </font>
    <font>
      <b/>
      <sz val="12"/>
      <color rgb="FFFF0000"/>
      <name val="新宋体"/>
      <charset val="134"/>
    </font>
    <font>
      <b/>
      <sz val="10"/>
      <name val="新宋体"/>
      <charset val="134"/>
    </font>
    <font>
      <b/>
      <i/>
      <sz val="12"/>
      <name val="宋体"/>
      <charset val="134"/>
      <scheme val="minor"/>
    </font>
    <font>
      <b/>
      <i/>
      <sz val="12"/>
      <name val="新宋体"/>
      <charset val="134"/>
    </font>
    <font>
      <i/>
      <sz val="11"/>
      <name val="新宋体"/>
      <charset val="134"/>
    </font>
    <font>
      <sz val="12"/>
      <name val="新宋体"/>
      <charset val="134"/>
    </font>
    <font>
      <b/>
      <sz val="14"/>
      <name val="新宋体"/>
      <charset val="134"/>
    </font>
    <font>
      <sz val="12"/>
      <color rgb="FFFF0000"/>
      <name val="新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2" applyNumberFormat="0" applyAlignment="0" applyProtection="0">
      <alignment vertical="center"/>
    </xf>
    <xf numFmtId="0" fontId="25" fillId="4" borderId="13" applyNumberFormat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35" fillId="0" borderId="0"/>
  </cellStyleXfs>
  <cellXfs count="43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left" vertical="center"/>
    </xf>
    <xf numFmtId="0" fontId="3" fillId="0" borderId="0" xfId="49" applyFont="1" applyFill="1" applyAlignment="1">
      <alignment horizontal="left" vertical="center"/>
    </xf>
    <xf numFmtId="0" fontId="4" fillId="0" borderId="0" xfId="49" applyFont="1" applyFill="1" applyAlignment="1">
      <alignment horizontal="center" vertical="center"/>
    </xf>
    <xf numFmtId="0" fontId="2" fillId="0" borderId="0" xfId="49" applyFont="1" applyFill="1" applyBorder="1" applyAlignment="1">
      <alignment vertical="center"/>
    </xf>
    <xf numFmtId="0" fontId="2" fillId="0" borderId="0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76" fontId="2" fillId="0" borderId="1" xfId="49" applyNumberFormat="1" applyFont="1" applyFill="1" applyBorder="1" applyAlignment="1">
      <alignment vertical="center"/>
    </xf>
    <xf numFmtId="0" fontId="5" fillId="0" borderId="1" xfId="49" applyFont="1" applyFill="1" applyBorder="1" applyAlignment="1">
      <alignment horizontal="center" vertical="center"/>
    </xf>
    <xf numFmtId="176" fontId="5" fillId="0" borderId="0" xfId="49" applyNumberFormat="1" applyFont="1" applyFill="1" applyAlignment="1">
      <alignment horizontal="left" vertical="center"/>
    </xf>
    <xf numFmtId="0" fontId="6" fillId="0" borderId="2" xfId="49" applyFont="1" applyFill="1" applyBorder="1" applyAlignment="1">
      <alignment horizontal="center" vertical="center"/>
    </xf>
    <xf numFmtId="0" fontId="6" fillId="0" borderId="3" xfId="49" applyFont="1" applyFill="1" applyBorder="1" applyAlignment="1">
      <alignment horizontal="center" vertical="center"/>
    </xf>
    <xf numFmtId="0" fontId="7" fillId="0" borderId="3" xfId="49" applyFont="1" applyFill="1" applyBorder="1" applyAlignment="1">
      <alignment horizontal="center" vertical="center"/>
    </xf>
    <xf numFmtId="0" fontId="6" fillId="0" borderId="4" xfId="49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/>
    </xf>
    <xf numFmtId="0" fontId="8" fillId="0" borderId="5" xfId="49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 wrapText="1"/>
    </xf>
    <xf numFmtId="0" fontId="6" fillId="0" borderId="6" xfId="49" applyFont="1" applyFill="1" applyBorder="1" applyAlignment="1">
      <alignment horizontal="center" vertical="center" wrapText="1"/>
    </xf>
    <xf numFmtId="0" fontId="5" fillId="0" borderId="3" xfId="50" applyFont="1" applyFill="1" applyBorder="1" applyAlignment="1">
      <alignment horizontal="center" vertical="center"/>
    </xf>
    <xf numFmtId="0" fontId="3" fillId="0" borderId="3" xfId="51" applyFont="1" applyFill="1" applyBorder="1" applyAlignment="1">
      <alignment horizontal="center" vertical="center"/>
    </xf>
    <xf numFmtId="0" fontId="2" fillId="0" borderId="3" xfId="5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3" xfId="49" applyFont="1" applyFill="1" applyBorder="1" applyAlignment="1">
      <alignment horizontal="center" vertical="center"/>
    </xf>
    <xf numFmtId="0" fontId="2" fillId="0" borderId="3" xfId="49" applyFont="1" applyFill="1" applyBorder="1" applyAlignment="1">
      <alignment horizontal="center" vertical="center"/>
    </xf>
    <xf numFmtId="0" fontId="11" fillId="0" borderId="3" xfId="49" applyFont="1" applyFill="1" applyBorder="1" applyAlignment="1">
      <alignment horizontal="center" vertical="center"/>
    </xf>
    <xf numFmtId="0" fontId="12" fillId="0" borderId="3" xfId="49" applyFont="1" applyFill="1" applyBorder="1" applyAlignment="1">
      <alignment horizontal="center" vertical="center"/>
    </xf>
    <xf numFmtId="0" fontId="5" fillId="0" borderId="3" xfId="50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/>
    </xf>
    <xf numFmtId="0" fontId="10" fillId="0" borderId="3" xfId="51" applyFont="1" applyFill="1" applyBorder="1" applyAlignment="1">
      <alignment horizontal="center" vertical="center"/>
    </xf>
    <xf numFmtId="0" fontId="5" fillId="0" borderId="7" xfId="49" applyFont="1" applyFill="1" applyBorder="1" applyAlignment="1">
      <alignment horizontal="center" vertical="center"/>
    </xf>
    <xf numFmtId="0" fontId="8" fillId="0" borderId="8" xfId="49" applyFont="1" applyFill="1" applyBorder="1" applyAlignment="1">
      <alignment horizontal="center" vertical="center"/>
    </xf>
    <xf numFmtId="0" fontId="5" fillId="0" borderId="8" xfId="49" applyFont="1" applyFill="1" applyBorder="1" applyAlignment="1">
      <alignment horizontal="center" vertical="center"/>
    </xf>
    <xf numFmtId="0" fontId="13" fillId="0" borderId="3" xfId="49" applyFont="1" applyFill="1" applyBorder="1" applyAlignment="1">
      <alignment horizontal="left" vertical="center"/>
    </xf>
    <xf numFmtId="0" fontId="6" fillId="0" borderId="3" xfId="49" applyFont="1" applyFill="1" applyBorder="1" applyAlignment="1">
      <alignment horizontal="left" vertical="center"/>
    </xf>
    <xf numFmtId="0" fontId="12" fillId="0" borderId="0" xfId="49" applyFont="1" applyFill="1" applyAlignment="1">
      <alignment horizontal="left" vertical="center"/>
    </xf>
    <xf numFmtId="0" fontId="14" fillId="0" borderId="0" xfId="49" applyFont="1" applyFill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2" fillId="0" borderId="0" xfId="49" applyFont="1" applyFill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_Sheet1" xfId="50"/>
    <cellStyle name="常规 13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9640;&#40836;\2025&#27719;&#24635;&#12289;&#21160;&#24577;&#34920;&#12289;&#22238;&#30424;&#12289;&#19968;&#21345;&#36890;&#23548;&#34920;\2025&#24180;&#23433;&#20041;&#21439;&#39640;&#40836;&#34917;&#36148;&#21457;&#25918;&#27719;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5汇总"/>
      <sheetName val="补发、停发情况汇总"/>
      <sheetName val="补发"/>
      <sheetName val="追缴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8"/>
  <sheetViews>
    <sheetView tabSelected="1" workbookViewId="0">
      <selection activeCell="E7" sqref="E7"/>
    </sheetView>
  </sheetViews>
  <sheetFormatPr defaultColWidth="8.61261261261261" defaultRowHeight="14.1"/>
  <sheetData>
    <row r="1" ht="22.7" spans="1: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>
      <c r="A2" s="2" t="s">
        <v>1</v>
      </c>
      <c r="B2" s="3"/>
      <c r="C2" s="2"/>
      <c r="D2" s="2"/>
      <c r="E2" s="4"/>
      <c r="F2" s="2"/>
      <c r="G2" s="5"/>
      <c r="H2" s="6" t="s">
        <v>2</v>
      </c>
      <c r="I2" s="7"/>
      <c r="J2" s="7"/>
      <c r="K2" s="7"/>
      <c r="L2" s="8"/>
      <c r="M2" s="8"/>
      <c r="N2" s="8"/>
      <c r="O2" s="8"/>
      <c r="P2" s="9"/>
      <c r="Q2" s="9"/>
      <c r="R2" s="9"/>
      <c r="S2" s="10"/>
      <c r="T2" s="11" t="s">
        <v>3</v>
      </c>
      <c r="U2" s="11"/>
      <c r="V2" s="12">
        <v>45943</v>
      </c>
      <c r="W2" s="12"/>
      <c r="X2" s="12"/>
    </row>
    <row r="3" ht="15" spans="1:24">
      <c r="A3" s="13" t="s">
        <v>4</v>
      </c>
      <c r="B3" s="14" t="s">
        <v>5</v>
      </c>
      <c r="C3" s="14"/>
      <c r="D3" s="14"/>
      <c r="E3" s="15"/>
      <c r="F3" s="14"/>
      <c r="G3" s="14"/>
      <c r="H3" s="14"/>
      <c r="I3" s="14" t="s">
        <v>6</v>
      </c>
      <c r="J3" s="14"/>
      <c r="K3" s="14"/>
      <c r="L3" s="14"/>
      <c r="M3" s="14"/>
      <c r="N3" s="14"/>
      <c r="O3" s="14"/>
      <c r="P3" s="14" t="s">
        <v>7</v>
      </c>
      <c r="Q3" s="14"/>
      <c r="R3" s="14"/>
      <c r="S3" s="14"/>
      <c r="T3" s="14"/>
      <c r="U3" s="14"/>
      <c r="V3" s="14"/>
      <c r="W3" s="16" t="s">
        <v>8</v>
      </c>
      <c r="X3" s="17" t="s">
        <v>9</v>
      </c>
    </row>
    <row r="4" ht="24.85" spans="1:24">
      <c r="A4" s="18"/>
      <c r="B4" s="19" t="s">
        <v>10</v>
      </c>
      <c r="C4" s="19" t="s">
        <v>11</v>
      </c>
      <c r="D4" s="20" t="s">
        <v>12</v>
      </c>
      <c r="E4" s="20" t="s">
        <v>13</v>
      </c>
      <c r="F4" s="20" t="s">
        <v>14</v>
      </c>
      <c r="G4" s="20" t="s">
        <v>15</v>
      </c>
      <c r="H4" s="20" t="s">
        <v>9</v>
      </c>
      <c r="I4" s="19" t="s">
        <v>10</v>
      </c>
      <c r="J4" s="19" t="s">
        <v>11</v>
      </c>
      <c r="K4" s="20" t="s">
        <v>12</v>
      </c>
      <c r="L4" s="20" t="s">
        <v>13</v>
      </c>
      <c r="M4" s="20" t="s">
        <v>14</v>
      </c>
      <c r="N4" s="20" t="s">
        <v>15</v>
      </c>
      <c r="O4" s="20" t="s">
        <v>9</v>
      </c>
      <c r="P4" s="19" t="s">
        <v>10</v>
      </c>
      <c r="Q4" s="19" t="s">
        <v>11</v>
      </c>
      <c r="R4" s="19" t="s">
        <v>12</v>
      </c>
      <c r="S4" s="20" t="s">
        <v>13</v>
      </c>
      <c r="T4" s="20" t="s">
        <v>14</v>
      </c>
      <c r="U4" s="20" t="s">
        <v>15</v>
      </c>
      <c r="V4" s="20" t="s">
        <v>9</v>
      </c>
      <c r="W4" s="21"/>
      <c r="X4" s="17"/>
    </row>
    <row r="5" ht="15" spans="1:24">
      <c r="A5" s="22" t="s">
        <v>16</v>
      </c>
      <c r="B5" s="23">
        <v>1139</v>
      </c>
      <c r="C5" s="24">
        <v>28</v>
      </c>
      <c r="D5" s="24">
        <f>5+8</f>
        <v>13</v>
      </c>
      <c r="E5" s="25">
        <f t="shared" ref="E5:E15" si="0">B5+C5-D5</f>
        <v>1154</v>
      </c>
      <c r="F5" s="24">
        <v>25</v>
      </c>
      <c r="G5" s="24">
        <f t="shared" ref="G5:G15" si="1">F5*100</f>
        <v>2500</v>
      </c>
      <c r="H5" s="26">
        <f t="shared" ref="H5:H15" si="2">E5*100+G5</f>
        <v>117900</v>
      </c>
      <c r="I5" s="24">
        <v>176</v>
      </c>
      <c r="J5" s="24">
        <v>5</v>
      </c>
      <c r="K5" s="27">
        <v>3</v>
      </c>
      <c r="L5" s="25">
        <f t="shared" ref="L5:L15" si="3">I5+J5-K5</f>
        <v>178</v>
      </c>
      <c r="M5" s="27"/>
      <c r="N5" s="27"/>
      <c r="O5" s="26">
        <f t="shared" ref="O5:O15" si="4">L5*200+N5</f>
        <v>35600</v>
      </c>
      <c r="P5" s="27">
        <v>0</v>
      </c>
      <c r="Q5" s="27"/>
      <c r="R5" s="27"/>
      <c r="S5" s="26">
        <f t="shared" ref="S5:S15" si="5">P5+Q5-R5</f>
        <v>0</v>
      </c>
      <c r="T5" s="27"/>
      <c r="U5" s="27"/>
      <c r="V5" s="28">
        <f t="shared" ref="V5:V15" si="6">S5*1000+U5</f>
        <v>0</v>
      </c>
      <c r="W5" s="29">
        <f t="shared" ref="W5:W15" si="7">E5+L5+S5</f>
        <v>1332</v>
      </c>
      <c r="X5" s="29">
        <f t="shared" ref="X5:X15" si="8">H5+O5+V5</f>
        <v>153500</v>
      </c>
    </row>
    <row r="6" ht="15" spans="1:24">
      <c r="A6" s="22" t="s">
        <v>17</v>
      </c>
      <c r="B6" s="23">
        <v>698</v>
      </c>
      <c r="C6" s="27">
        <v>15</v>
      </c>
      <c r="D6" s="27">
        <f>3+6</f>
        <v>9</v>
      </c>
      <c r="E6" s="25">
        <f t="shared" si="0"/>
        <v>704</v>
      </c>
      <c r="F6" s="24">
        <v>2</v>
      </c>
      <c r="G6" s="24">
        <f t="shared" si="1"/>
        <v>200</v>
      </c>
      <c r="H6" s="26">
        <f t="shared" si="2"/>
        <v>70600</v>
      </c>
      <c r="I6" s="27">
        <v>104</v>
      </c>
      <c r="J6" s="27">
        <v>6</v>
      </c>
      <c r="K6" s="27">
        <v>3</v>
      </c>
      <c r="L6" s="26">
        <f t="shared" si="3"/>
        <v>107</v>
      </c>
      <c r="M6" s="27"/>
      <c r="N6" s="27"/>
      <c r="O6" s="26">
        <f t="shared" si="4"/>
        <v>21400</v>
      </c>
      <c r="P6" s="27">
        <v>0</v>
      </c>
      <c r="Q6" s="27"/>
      <c r="R6" s="27"/>
      <c r="S6" s="26">
        <f t="shared" si="5"/>
        <v>0</v>
      </c>
      <c r="T6" s="27"/>
      <c r="U6" s="27"/>
      <c r="V6" s="28">
        <v>0</v>
      </c>
      <c r="W6" s="29">
        <f t="shared" si="7"/>
        <v>811</v>
      </c>
      <c r="X6" s="29">
        <f t="shared" si="8"/>
        <v>92000</v>
      </c>
    </row>
    <row r="7" ht="15" spans="1:24">
      <c r="A7" s="22" t="s">
        <v>18</v>
      </c>
      <c r="B7" s="23">
        <v>755</v>
      </c>
      <c r="C7" s="27">
        <v>14</v>
      </c>
      <c r="D7" s="27">
        <v>8</v>
      </c>
      <c r="E7" s="25">
        <f t="shared" si="0"/>
        <v>761</v>
      </c>
      <c r="F7" s="24"/>
      <c r="G7" s="24">
        <f t="shared" si="1"/>
        <v>0</v>
      </c>
      <c r="H7" s="26">
        <f t="shared" si="2"/>
        <v>76100</v>
      </c>
      <c r="I7" s="27">
        <v>152</v>
      </c>
      <c r="J7" s="27">
        <v>1</v>
      </c>
      <c r="K7" s="27">
        <v>5</v>
      </c>
      <c r="L7" s="26">
        <f t="shared" si="3"/>
        <v>148</v>
      </c>
      <c r="M7" s="27"/>
      <c r="N7" s="27"/>
      <c r="O7" s="26">
        <f t="shared" si="4"/>
        <v>29600</v>
      </c>
      <c r="P7" s="27">
        <v>4</v>
      </c>
      <c r="Q7" s="27">
        <v>1</v>
      </c>
      <c r="R7" s="27"/>
      <c r="S7" s="26">
        <f t="shared" si="5"/>
        <v>5</v>
      </c>
      <c r="T7" s="27"/>
      <c r="U7" s="27"/>
      <c r="V7" s="28">
        <f t="shared" si="6"/>
        <v>5000</v>
      </c>
      <c r="W7" s="29">
        <f t="shared" si="7"/>
        <v>914</v>
      </c>
      <c r="X7" s="29">
        <f t="shared" si="8"/>
        <v>110700</v>
      </c>
    </row>
    <row r="8" ht="15" spans="1:24">
      <c r="A8" s="22" t="s">
        <v>19</v>
      </c>
      <c r="B8" s="23">
        <v>499</v>
      </c>
      <c r="C8" s="27">
        <v>8</v>
      </c>
      <c r="D8" s="27">
        <v>4</v>
      </c>
      <c r="E8" s="25">
        <f t="shared" si="0"/>
        <v>503</v>
      </c>
      <c r="F8" s="24"/>
      <c r="G8" s="24">
        <f t="shared" si="1"/>
        <v>0</v>
      </c>
      <c r="H8" s="26">
        <f t="shared" si="2"/>
        <v>50300</v>
      </c>
      <c r="I8" s="27">
        <v>114</v>
      </c>
      <c r="J8" s="27"/>
      <c r="K8" s="27">
        <v>4</v>
      </c>
      <c r="L8" s="26">
        <f t="shared" si="3"/>
        <v>110</v>
      </c>
      <c r="M8" s="27"/>
      <c r="N8" s="27"/>
      <c r="O8" s="26">
        <f t="shared" si="4"/>
        <v>22000</v>
      </c>
      <c r="P8" s="27">
        <v>2</v>
      </c>
      <c r="Q8" s="27"/>
      <c r="R8" s="27"/>
      <c r="S8" s="26">
        <f t="shared" si="5"/>
        <v>2</v>
      </c>
      <c r="T8" s="27"/>
      <c r="U8" s="27"/>
      <c r="V8" s="28">
        <f t="shared" si="6"/>
        <v>2000</v>
      </c>
      <c r="W8" s="29">
        <f t="shared" si="7"/>
        <v>615</v>
      </c>
      <c r="X8" s="29">
        <f t="shared" si="8"/>
        <v>74300</v>
      </c>
    </row>
    <row r="9" ht="15" spans="1:24">
      <c r="A9" s="22" t="s">
        <v>20</v>
      </c>
      <c r="B9" s="23">
        <v>358</v>
      </c>
      <c r="C9" s="27">
        <v>3</v>
      </c>
      <c r="D9" s="27">
        <v>4</v>
      </c>
      <c r="E9" s="25">
        <f t="shared" si="0"/>
        <v>357</v>
      </c>
      <c r="F9" s="24"/>
      <c r="G9" s="24">
        <f t="shared" si="1"/>
        <v>0</v>
      </c>
      <c r="H9" s="26">
        <f t="shared" si="2"/>
        <v>35700</v>
      </c>
      <c r="I9" s="27">
        <v>74</v>
      </c>
      <c r="J9" s="27">
        <v>2</v>
      </c>
      <c r="K9" s="27"/>
      <c r="L9" s="26">
        <f t="shared" si="3"/>
        <v>76</v>
      </c>
      <c r="M9" s="27"/>
      <c r="N9" s="27"/>
      <c r="O9" s="26">
        <f t="shared" si="4"/>
        <v>15200</v>
      </c>
      <c r="P9" s="27">
        <v>4</v>
      </c>
      <c r="Q9" s="27"/>
      <c r="R9" s="27"/>
      <c r="S9" s="26">
        <f t="shared" si="5"/>
        <v>4</v>
      </c>
      <c r="T9" s="27"/>
      <c r="U9" s="27"/>
      <c r="V9" s="28">
        <f t="shared" si="6"/>
        <v>4000</v>
      </c>
      <c r="W9" s="29">
        <f t="shared" si="7"/>
        <v>437</v>
      </c>
      <c r="X9" s="29">
        <f t="shared" si="8"/>
        <v>54900</v>
      </c>
    </row>
    <row r="10" ht="15" spans="1:24">
      <c r="A10" s="22" t="s">
        <v>21</v>
      </c>
      <c r="B10" s="23">
        <v>388</v>
      </c>
      <c r="C10" s="27">
        <v>6</v>
      </c>
      <c r="D10" s="27">
        <v>5</v>
      </c>
      <c r="E10" s="25">
        <f t="shared" si="0"/>
        <v>389</v>
      </c>
      <c r="F10" s="24"/>
      <c r="G10" s="24">
        <f t="shared" si="1"/>
        <v>0</v>
      </c>
      <c r="H10" s="26">
        <f t="shared" si="2"/>
        <v>38900</v>
      </c>
      <c r="I10" s="27">
        <v>69</v>
      </c>
      <c r="J10" s="27">
        <v>3</v>
      </c>
      <c r="K10" s="27">
        <v>1</v>
      </c>
      <c r="L10" s="26">
        <f t="shared" si="3"/>
        <v>71</v>
      </c>
      <c r="M10" s="27"/>
      <c r="N10" s="27"/>
      <c r="O10" s="26">
        <f t="shared" si="4"/>
        <v>14200</v>
      </c>
      <c r="P10" s="27">
        <v>1</v>
      </c>
      <c r="Q10" s="27"/>
      <c r="R10" s="27"/>
      <c r="S10" s="26">
        <f t="shared" si="5"/>
        <v>1</v>
      </c>
      <c r="T10" s="27"/>
      <c r="U10" s="27"/>
      <c r="V10" s="28">
        <f t="shared" si="6"/>
        <v>1000</v>
      </c>
      <c r="W10" s="29">
        <f t="shared" si="7"/>
        <v>461</v>
      </c>
      <c r="X10" s="29">
        <f t="shared" si="8"/>
        <v>54100</v>
      </c>
    </row>
    <row r="11" ht="15" spans="1:24">
      <c r="A11" s="22" t="s">
        <v>22</v>
      </c>
      <c r="B11" s="23">
        <v>363</v>
      </c>
      <c r="C11" s="27">
        <v>3</v>
      </c>
      <c r="D11" s="27">
        <v>2</v>
      </c>
      <c r="E11" s="25">
        <f t="shared" si="0"/>
        <v>364</v>
      </c>
      <c r="F11" s="24"/>
      <c r="G11" s="24">
        <f t="shared" si="1"/>
        <v>0</v>
      </c>
      <c r="H11" s="26">
        <f t="shared" si="2"/>
        <v>36400</v>
      </c>
      <c r="I11" s="27">
        <v>60</v>
      </c>
      <c r="J11" s="27">
        <v>1</v>
      </c>
      <c r="K11" s="27">
        <v>1</v>
      </c>
      <c r="L11" s="26">
        <f t="shared" si="3"/>
        <v>60</v>
      </c>
      <c r="M11" s="27"/>
      <c r="N11" s="27"/>
      <c r="O11" s="26">
        <f t="shared" si="4"/>
        <v>12000</v>
      </c>
      <c r="P11" s="27">
        <v>0</v>
      </c>
      <c r="Q11" s="27"/>
      <c r="R11" s="27"/>
      <c r="S11" s="26">
        <f t="shared" si="5"/>
        <v>0</v>
      </c>
      <c r="T11" s="27"/>
      <c r="U11" s="27"/>
      <c r="V11" s="28">
        <f t="shared" si="6"/>
        <v>0</v>
      </c>
      <c r="W11" s="29">
        <f t="shared" si="7"/>
        <v>424</v>
      </c>
      <c r="X11" s="29">
        <f t="shared" si="8"/>
        <v>48400</v>
      </c>
    </row>
    <row r="12" ht="15" spans="1:24">
      <c r="A12" s="22" t="s">
        <v>23</v>
      </c>
      <c r="B12" s="23">
        <v>243</v>
      </c>
      <c r="C12" s="27">
        <v>7</v>
      </c>
      <c r="D12" s="27">
        <v>1</v>
      </c>
      <c r="E12" s="25">
        <f t="shared" si="0"/>
        <v>249</v>
      </c>
      <c r="F12" s="24"/>
      <c r="G12" s="24">
        <f t="shared" si="1"/>
        <v>0</v>
      </c>
      <c r="H12" s="26">
        <f t="shared" si="2"/>
        <v>24900</v>
      </c>
      <c r="I12" s="27">
        <v>27</v>
      </c>
      <c r="J12" s="27">
        <v>1</v>
      </c>
      <c r="K12" s="27">
        <v>1</v>
      </c>
      <c r="L12" s="26">
        <f t="shared" si="3"/>
        <v>27</v>
      </c>
      <c r="M12" s="27"/>
      <c r="N12" s="27"/>
      <c r="O12" s="26">
        <f t="shared" si="4"/>
        <v>5400</v>
      </c>
      <c r="P12" s="27">
        <v>0</v>
      </c>
      <c r="Q12" s="27"/>
      <c r="R12" s="27"/>
      <c r="S12" s="26">
        <f t="shared" si="5"/>
        <v>0</v>
      </c>
      <c r="T12" s="27"/>
      <c r="U12" s="27"/>
      <c r="V12" s="28">
        <f t="shared" si="6"/>
        <v>0</v>
      </c>
      <c r="W12" s="29">
        <f t="shared" si="7"/>
        <v>276</v>
      </c>
      <c r="X12" s="29">
        <f t="shared" si="8"/>
        <v>30300</v>
      </c>
    </row>
    <row r="13" ht="15" spans="1:24">
      <c r="A13" s="22" t="s">
        <v>24</v>
      </c>
      <c r="B13" s="23">
        <v>296</v>
      </c>
      <c r="C13" s="24"/>
      <c r="D13" s="24">
        <v>2</v>
      </c>
      <c r="E13" s="25">
        <f t="shared" si="0"/>
        <v>294</v>
      </c>
      <c r="F13" s="24"/>
      <c r="G13" s="24">
        <f t="shared" si="1"/>
        <v>0</v>
      </c>
      <c r="H13" s="26">
        <f t="shared" si="2"/>
        <v>29400</v>
      </c>
      <c r="I13" s="27">
        <v>48</v>
      </c>
      <c r="J13" s="27">
        <v>1</v>
      </c>
      <c r="K13" s="27">
        <v>1</v>
      </c>
      <c r="L13" s="26">
        <f t="shared" si="3"/>
        <v>48</v>
      </c>
      <c r="M13" s="27"/>
      <c r="N13" s="27"/>
      <c r="O13" s="26">
        <f t="shared" si="4"/>
        <v>9600</v>
      </c>
      <c r="P13" s="27">
        <v>0</v>
      </c>
      <c r="Q13" s="27"/>
      <c r="R13" s="27"/>
      <c r="S13" s="26">
        <f t="shared" si="5"/>
        <v>0</v>
      </c>
      <c r="T13" s="27"/>
      <c r="U13" s="27"/>
      <c r="V13" s="28">
        <f t="shared" si="6"/>
        <v>0</v>
      </c>
      <c r="W13" s="29">
        <f t="shared" si="7"/>
        <v>342</v>
      </c>
      <c r="X13" s="29">
        <f t="shared" si="8"/>
        <v>39000</v>
      </c>
    </row>
    <row r="14" ht="15" spans="1:24">
      <c r="A14" s="22" t="s">
        <v>25</v>
      </c>
      <c r="B14" s="23">
        <v>235</v>
      </c>
      <c r="C14" s="27">
        <v>6</v>
      </c>
      <c r="D14" s="27">
        <v>1</v>
      </c>
      <c r="E14" s="25">
        <f t="shared" si="0"/>
        <v>240</v>
      </c>
      <c r="F14" s="24"/>
      <c r="G14" s="24">
        <f t="shared" si="1"/>
        <v>0</v>
      </c>
      <c r="H14" s="26">
        <f t="shared" si="2"/>
        <v>24000</v>
      </c>
      <c r="I14" s="27">
        <v>55</v>
      </c>
      <c r="J14" s="27">
        <v>1</v>
      </c>
      <c r="K14" s="27">
        <v>1</v>
      </c>
      <c r="L14" s="26">
        <f t="shared" si="3"/>
        <v>55</v>
      </c>
      <c r="M14" s="27"/>
      <c r="N14" s="27"/>
      <c r="O14" s="26">
        <f t="shared" si="4"/>
        <v>11000</v>
      </c>
      <c r="P14" s="27">
        <v>1</v>
      </c>
      <c r="Q14" s="27"/>
      <c r="R14" s="27"/>
      <c r="S14" s="26">
        <f t="shared" si="5"/>
        <v>1</v>
      </c>
      <c r="T14" s="27"/>
      <c r="U14" s="27"/>
      <c r="V14" s="28">
        <f t="shared" si="6"/>
        <v>1000</v>
      </c>
      <c r="W14" s="29">
        <f t="shared" si="7"/>
        <v>296</v>
      </c>
      <c r="X14" s="29">
        <f t="shared" si="8"/>
        <v>36000</v>
      </c>
    </row>
    <row r="15" ht="28.3" spans="1:24">
      <c r="A15" s="30" t="s">
        <v>26</v>
      </c>
      <c r="B15" s="23">
        <v>76</v>
      </c>
      <c r="C15" s="27">
        <v>2</v>
      </c>
      <c r="D15" s="27"/>
      <c r="E15" s="25">
        <f t="shared" si="0"/>
        <v>78</v>
      </c>
      <c r="F15" s="24"/>
      <c r="G15" s="24">
        <f t="shared" si="1"/>
        <v>0</v>
      </c>
      <c r="H15" s="26">
        <f t="shared" si="2"/>
        <v>7800</v>
      </c>
      <c r="I15" s="27">
        <v>18</v>
      </c>
      <c r="J15" s="27"/>
      <c r="K15" s="27">
        <v>1</v>
      </c>
      <c r="L15" s="26">
        <f t="shared" si="3"/>
        <v>17</v>
      </c>
      <c r="M15" s="27"/>
      <c r="N15" s="27"/>
      <c r="O15" s="26">
        <f t="shared" si="4"/>
        <v>3400</v>
      </c>
      <c r="P15" s="27">
        <v>0</v>
      </c>
      <c r="Q15" s="27"/>
      <c r="R15" s="27"/>
      <c r="S15" s="26">
        <f t="shared" si="5"/>
        <v>0</v>
      </c>
      <c r="T15" s="27"/>
      <c r="U15" s="27"/>
      <c r="V15" s="28">
        <f t="shared" si="6"/>
        <v>0</v>
      </c>
      <c r="W15" s="29">
        <f t="shared" si="7"/>
        <v>95</v>
      </c>
      <c r="X15" s="29">
        <f t="shared" si="8"/>
        <v>11200</v>
      </c>
    </row>
    <row r="16" ht="15" spans="1:24">
      <c r="A16" s="31" t="s">
        <v>27</v>
      </c>
      <c r="B16" s="32">
        <v>5050</v>
      </c>
      <c r="C16" s="24">
        <f t="shared" ref="C16:H16" si="9">SUM(C5:C15)</f>
        <v>92</v>
      </c>
      <c r="D16" s="24">
        <f t="shared" si="9"/>
        <v>49</v>
      </c>
      <c r="E16" s="33">
        <f t="shared" si="9"/>
        <v>5093</v>
      </c>
      <c r="F16" s="24">
        <f t="shared" si="9"/>
        <v>27</v>
      </c>
      <c r="G16" s="24">
        <f t="shared" si="9"/>
        <v>2700</v>
      </c>
      <c r="H16" s="33">
        <f t="shared" si="9"/>
        <v>512000</v>
      </c>
      <c r="I16" s="24">
        <v>897</v>
      </c>
      <c r="J16" s="24">
        <f t="shared" ref="J16:O16" si="10">SUM(J5:J15)</f>
        <v>21</v>
      </c>
      <c r="K16" s="24">
        <f t="shared" si="10"/>
        <v>21</v>
      </c>
      <c r="L16" s="33">
        <f t="shared" si="10"/>
        <v>897</v>
      </c>
      <c r="M16" s="24">
        <f t="shared" si="10"/>
        <v>0</v>
      </c>
      <c r="N16" s="24">
        <f t="shared" si="10"/>
        <v>0</v>
      </c>
      <c r="O16" s="33">
        <f t="shared" si="10"/>
        <v>179400</v>
      </c>
      <c r="P16" s="24">
        <v>12</v>
      </c>
      <c r="Q16" s="24">
        <f t="shared" ref="Q16:X16" si="11">SUM(Q5:Q15)</f>
        <v>1</v>
      </c>
      <c r="R16" s="24">
        <f t="shared" si="11"/>
        <v>0</v>
      </c>
      <c r="S16" s="33">
        <f t="shared" si="11"/>
        <v>13</v>
      </c>
      <c r="T16" s="24">
        <f t="shared" si="11"/>
        <v>0</v>
      </c>
      <c r="U16" s="24">
        <f t="shared" si="11"/>
        <v>0</v>
      </c>
      <c r="V16" s="33">
        <f t="shared" si="11"/>
        <v>13000</v>
      </c>
      <c r="W16" s="33">
        <f t="shared" si="11"/>
        <v>6003</v>
      </c>
      <c r="X16" s="33">
        <f t="shared" si="11"/>
        <v>704400</v>
      </c>
    </row>
    <row r="17" ht="18.4" spans="1:24">
      <c r="A17" s="34" t="s">
        <v>28</v>
      </c>
      <c r="B17" s="35"/>
      <c r="C17" s="36"/>
      <c r="D17" s="36"/>
      <c r="E17" s="36"/>
      <c r="F17" s="36"/>
      <c r="G17" s="37">
        <f>C16+J16+Q16</f>
        <v>114</v>
      </c>
      <c r="H17" s="37"/>
      <c r="I17" s="37"/>
      <c r="J17" s="37"/>
      <c r="K17" s="37"/>
      <c r="L17" s="37"/>
      <c r="M17" s="37"/>
      <c r="N17" s="27" t="s">
        <v>29</v>
      </c>
      <c r="O17" s="27"/>
      <c r="P17" s="38">
        <f>D16+K16+R16</f>
        <v>70</v>
      </c>
      <c r="Q17" s="38"/>
      <c r="R17" s="38"/>
      <c r="S17" s="38"/>
      <c r="T17" s="38"/>
      <c r="U17" s="38"/>
      <c r="V17" s="38"/>
      <c r="W17" s="38"/>
      <c r="X17" s="38"/>
    </row>
    <row r="18" ht="15" spans="1:24">
      <c r="A18" s="39" t="s">
        <v>30</v>
      </c>
      <c r="B18" s="39"/>
      <c r="C18" s="39"/>
      <c r="D18" s="39"/>
      <c r="E18" s="40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41"/>
      <c r="V18" s="39"/>
      <c r="W18" s="39"/>
      <c r="X18" s="42"/>
    </row>
  </sheetData>
  <mergeCells count="15">
    <mergeCell ref="A1:X1"/>
    <mergeCell ref="A2:F2"/>
    <mergeCell ref="H2:K2"/>
    <mergeCell ref="T2:U2"/>
    <mergeCell ref="V2:X2"/>
    <mergeCell ref="B3:H3"/>
    <mergeCell ref="I3:O3"/>
    <mergeCell ref="P3:V3"/>
    <mergeCell ref="A17:F17"/>
    <mergeCell ref="G17:M17"/>
    <mergeCell ref="N17:O17"/>
    <mergeCell ref="P17:X17"/>
    <mergeCell ref="A3:A4"/>
    <mergeCell ref="W3:W4"/>
    <mergeCell ref="X3:X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</dc:creator>
  <cp:lastModifiedBy>id</cp:lastModifiedBy>
  <dcterms:created xsi:type="dcterms:W3CDTF">2025-10-14T02:02:49Z</dcterms:created>
  <dcterms:modified xsi:type="dcterms:W3CDTF">2025-10-14T02:03:20Z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B0A63C94733547AE96FE785390F40B6F_11</vt:lpwstr>
  </property>
  <property fmtid="{D5CDD505-2E9C-101B-9397-08002B2CF9AE}" pid="3" name="KSOProductBuildVer">
    <vt:lpwstr>2052-12.1.0.22089</vt:lpwstr>
  </property>
</Properties>
</file>